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Items" state="visible" r:id="rId5"/>
    <sheet sheetId="3" name="BOM" state="visible" r:id="rId6"/>
    <sheet sheetId="4" name="MPS" state="visible" r:id="rId7"/>
    <sheet sheetId="5" name="MRP" state="visible" r:id="rId8"/>
    <sheet sheetId="6" name="Planned Orders" state="visible" r:id="rId9"/>
  </sheets>
  <calcPr calcId="171027" fullCalcOnLoad="1"/>
</workbook>
</file>

<file path=xl/sharedStrings.xml><?xml version="1.0" encoding="utf-8"?>
<sst xmlns="http://schemas.openxmlformats.org/spreadsheetml/2006/main" count="95" uniqueCount="63">
  <si>
    <t>MRP (material requirements planning) Excel template</t>
  </si>
  <si>
    <t>Free template from User Solutions, Inc. (usersolutions.com). No macros. Shaded cells are inputs; every other number is a formula.</t>
  </si>
  <si>
    <t>What this workbook does:</t>
  </si>
  <si>
    <t>It runs a time-phased MRP for a finished good and its component over 8 weekly buckets: gross requirements, scheduled receipts, projected on hand, net requirements, planned order receipts and planned order releases offset by lead time.</t>
  </si>
  <si>
    <t>How to use it:</t>
  </si>
  <si>
    <t>1. Items: one row per part with lead time in weeks, lot rule (LFL = lot-for-lot, FIXED = round up to the lot size), lot size, safety stock, on hand, and make or buy.</t>
  </si>
  <si>
    <t>2. BOM: quantity of each component per parent.</t>
  </si>
  <si>
    <t>3. MPS: finished-good demand by week. The finished good's gross requirements read from this sheet.</t>
  </si>
  <si>
    <t>4. MRP: type orders already placed into the shaded Scheduled receipts rows. Everything else calculates.</t>
  </si>
  <si>
    <t>5. Planned Orders: the planned order releases by week. Week 1 is what to release now.</t>
  </si>
  <si>
    <t>Worked example in the file:</t>
  </si>
  <si>
    <t>Table T100 is needed 50, 60 and 40 in weeks 3, 5 and 7. Lead time is 1 week and the lot rule is lot-for-lot, so T100 orders are released in weeks 2, 4 and 6.</t>
  </si>
  <si>
    <t>Each table uses 4 legs (L10), so L10 gross requirements are 200, 240 and 160 in weeks 2, 4 and 6. L10 starts with 150 on hand and 100 already arriving in week 1.</t>
  </si>
  <si>
    <t>Week 4 is short by 190. The fixed lot size is 250, so 250 legs must arrive in week 4 and, with a 2-week lead time, be ordered in week 2. Week 6 is short by 100, so another 250 arrive in week 6 and are ordered in week 4. On hand ends week 8 at 150.</t>
  </si>
  <si>
    <t>The formulas:</t>
  </si>
  <si>
    <t>Net requirement = MAX(0, gross requirement + safety stock - (projected on hand last week + scheduled receipt)).</t>
  </si>
  <si>
    <t>Planned order receipt = the net requirement for LFL, or CEILING(net requirement, lot size) for FIXED.</t>
  </si>
  <si>
    <t>Projected on hand = last week + scheduled receipt + planned order receipt - gross requirement.</t>
  </si>
  <si>
    <t>Planned order release in week t = planned order receipt in week t + lead time.</t>
  </si>
  <si>
    <t>If a receipt is needed inside the lead time (for example week 1 or 2 for a 2-week part), the Exception row reads PAST DUE: expedite or accept the shortage.</t>
  </si>
  <si>
    <t>Adding a component:</t>
  </si>
  <si>
    <t>Copy the L10 block (rows 13 to 21 on the MRP sheet) below itself, point Item at the new Items row, and set Gross requirements to the parent's Planned order releases row times the quantity per from the BOM sheet. Add the new item to Planned Orders.</t>
  </si>
  <si>
    <t>Limits:</t>
  </si>
  <si>
    <t>MRP assumes infinite capacity: it says when material is needed, not whether machines and people can do the work that week. Check capacity with the capacity planning template, or use finite capacity scheduling software such as EDGEBIC when capacity is the constraint.</t>
  </si>
  <si>
    <t>Item</t>
  </si>
  <si>
    <t>Description</t>
  </si>
  <si>
    <t>Lead time (weeks)</t>
  </si>
  <si>
    <t>Lot rule</t>
  </si>
  <si>
    <t>Lot size</t>
  </si>
  <si>
    <t>Safety stock</t>
  </si>
  <si>
    <t>On hand</t>
  </si>
  <si>
    <t>Make or buy</t>
  </si>
  <si>
    <t>T100</t>
  </si>
  <si>
    <t>Table (finished good)</t>
  </si>
  <si>
    <t>LFL</t>
  </si>
  <si>
    <t>Make</t>
  </si>
  <si>
    <t>L10</t>
  </si>
  <si>
    <t>Table leg</t>
  </si>
  <si>
    <t>FIXED</t>
  </si>
  <si>
    <t>Buy</t>
  </si>
  <si>
    <t>Parent</t>
  </si>
  <si>
    <t>Component</t>
  </si>
  <si>
    <t>Qty per</t>
  </si>
  <si>
    <t>Week 1</t>
  </si>
  <si>
    <t>Week 2</t>
  </si>
  <si>
    <t>Week 3</t>
  </si>
  <si>
    <t>Week 4</t>
  </si>
  <si>
    <t>Week 5</t>
  </si>
  <si>
    <t>Week 6</t>
  </si>
  <si>
    <t>Week 7</t>
  </si>
  <si>
    <t>Week 8</t>
  </si>
  <si>
    <t>MRP grid, 8 weekly buckets</t>
  </si>
  <si>
    <t>Lead time</t>
  </si>
  <si>
    <t>Week</t>
  </si>
  <si>
    <t>Start</t>
  </si>
  <si>
    <t>Gross requirements</t>
  </si>
  <si>
    <t>Scheduled receipts</t>
  </si>
  <si>
    <t>Projected on hand</t>
  </si>
  <si>
    <t>Net requirements</t>
  </si>
  <si>
    <t>Planned order receipts</t>
  </si>
  <si>
    <t>Planned order releases</t>
  </si>
  <si>
    <t>Exception</t>
  </si>
  <si>
    <t>Week 1 is what to release this week. Re-run by updating MPS, on hand and scheduled receipts every planning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</si>
</sst>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4"/>
    </font>
    <font>
      <i/>
      <color rgb="FF6B7280"/>
    </font>
    <font>
      <b/>
    </font>
    <font>
      <b/>
      <color rgb="FFFFFFFF"/>
    </font>
  </fonts>
  <fills count="4">
    <fill>
      <patternFill patternType="none"/>
    </fill>
    <fill>
      <patternFill patternType="gray125"/>
    </fill>
    <fill>
      <patternFill patternType="solid">
        <fgColor rgb="FF1F3A2E"/>
      </patternFill>
    </fill>
    <fill>
      <patternFill patternType="solid">
        <fgColor rgb="FFFFF4CC"/>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0" fontId="3" fillId="0" borderId="0" xfId="0" applyFont="1"/>
  </cellXfs>
  <cellStyles count="1">
    <cellStyle name="Normal" xfId="0" builtinId="0"/>
  </cellStyles>
  <dxfs count="4">
    <dxf>
      <font>
        <color rgb="FF8A1C12"/>
      </font>
      <fill>
        <patternFill patternType="solid">
          <bgColor rgb="FFF8D7D3"/>
        </patternFill>
      </fill>
    </dxf>
    <dxf>
      <font>
        <color rgb="FF8A1C12"/>
      </font>
      <fill>
        <patternFill patternType="solid">
          <bgColor rgb="FFF8D7D3"/>
        </patternFill>
      </fill>
    </dxf>
    <dxf>
      <font>
        <color rgb="FF8A1C12"/>
      </font>
      <fill>
        <patternFill patternType="solid">
          <bgColor rgb="FFF8D7D3"/>
        </patternFill>
      </fill>
    </dxf>
    <dxf>
      <font>
        <color rgb="FF8A1C12"/>
      </font>
      <fill>
        <patternFill patternType="solid">
          <bgColor rgb="FFF8D7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3" t="s">
        <v>4</v>
      </c>
    </row>
    <row r="7" spans="1:1" x14ac:dyDescent="0.25">
      <c r="A7" s="4"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3" t="s">
        <v>10</v>
      </c>
    </row>
    <row r="13" spans="1:1" x14ac:dyDescent="0.25">
      <c r="A13" s="4" t="s">
        <v>11</v>
      </c>
    </row>
    <row r="14" spans="1:1" x14ac:dyDescent="0.25">
      <c r="A14" s="4" t="s">
        <v>12</v>
      </c>
    </row>
    <row r="15" spans="1:1" x14ac:dyDescent="0.25">
      <c r="A15" s="4" t="s">
        <v>13</v>
      </c>
    </row>
    <row r="16" spans="1:1" x14ac:dyDescent="0.25">
      <c r="A16" s="3" t="s">
        <v>14</v>
      </c>
    </row>
    <row r="17" spans="1:1" x14ac:dyDescent="0.25">
      <c r="A17" s="4" t="s">
        <v>15</v>
      </c>
    </row>
    <row r="18" spans="1:1" x14ac:dyDescent="0.25">
      <c r="A18" s="4" t="s">
        <v>16</v>
      </c>
    </row>
    <row r="19" spans="1:1" x14ac:dyDescent="0.25">
      <c r="A19" s="4" t="s">
        <v>17</v>
      </c>
    </row>
    <row r="20" spans="1:1" x14ac:dyDescent="0.25">
      <c r="A20" s="4" t="s">
        <v>18</v>
      </c>
    </row>
    <row r="21" spans="1:1" x14ac:dyDescent="0.25">
      <c r="A21" s="4" t="s">
        <v>19</v>
      </c>
    </row>
    <row r="22" spans="1:1" x14ac:dyDescent="0.25">
      <c r="A22" s="3" t="s">
        <v>20</v>
      </c>
    </row>
    <row r="23" spans="1:1" x14ac:dyDescent="0.25">
      <c r="A23" s="4" t="s">
        <v>21</v>
      </c>
    </row>
    <row r="24" spans="1:1" x14ac:dyDescent="0.25">
      <c r="A24" s="3" t="s">
        <v>22</v>
      </c>
    </row>
    <row r="25" spans="1:1" x14ac:dyDescent="0.25">
      <c r="A25" s="4" t="s">
        <v>23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4" customWidth="1"/>
    <col min="3" max="3" width="12" customWidth="1"/>
    <col min="4" max="5" width="10" customWidth="1"/>
    <col min="6" max="6" width="12" customWidth="1"/>
    <col min="7" max="7" width="10" customWidth="1"/>
    <col min="8" max="8" width="12" customWidth="1"/>
  </cols>
  <sheetData>
    <row r="1" spans="1:8" x14ac:dyDescent="0.25">
      <c r="A1" s="5" t="s">
        <v>24</v>
      </c>
      <c r="B1" s="5" t="s">
        <v>25</v>
      </c>
      <c r="C1" s="5" t="s">
        <v>26</v>
      </c>
      <c r="D1" s="5" t="s">
        <v>27</v>
      </c>
      <c r="E1" s="5" t="s">
        <v>28</v>
      </c>
      <c r="F1" s="5" t="s">
        <v>29</v>
      </c>
      <c r="G1" s="5" t="s">
        <v>30</v>
      </c>
      <c r="H1" s="5" t="s">
        <v>31</v>
      </c>
    </row>
    <row r="2" spans="1:8" x14ac:dyDescent="0.25">
      <c r="A2" s="6" t="s">
        <v>32</v>
      </c>
      <c r="B2" s="6" t="s">
        <v>33</v>
      </c>
      <c r="C2" s="6">
        <v>1</v>
      </c>
      <c r="D2" s="6" t="s">
        <v>34</v>
      </c>
      <c r="E2" s="6">
        <v>0</v>
      </c>
      <c r="F2" s="6">
        <v>0</v>
      </c>
      <c r="G2" s="6">
        <v>0</v>
      </c>
      <c r="H2" s="6" t="s">
        <v>35</v>
      </c>
    </row>
    <row r="3" spans="1:8" x14ac:dyDescent="0.25">
      <c r="A3" s="6" t="s">
        <v>36</v>
      </c>
      <c r="B3" s="6" t="s">
        <v>37</v>
      </c>
      <c r="C3" s="6">
        <v>2</v>
      </c>
      <c r="D3" s="6" t="s">
        <v>38</v>
      </c>
      <c r="E3" s="6">
        <v>250</v>
      </c>
      <c r="F3" s="6">
        <v>0</v>
      </c>
      <c r="G3" s="6">
        <v>150</v>
      </c>
      <c r="H3" s="6" t="s">
        <v>39</v>
      </c>
    </row>
  </sheetData>
  <dataValidations count="2">
    <dataValidation type="list" allowBlank="1" sqref="D2:D200">
      <formula1>"LFL,FIXED"</formula1>
    </dataValidation>
    <dataValidation type="list" allowBlank="1" sqref="H2:H200">
      <formula1>"Make,Buy"</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FormatPr defaultRowHeight="15" outlineLevelRow="0" outlineLevelCol="0" x14ac:dyDescent="55"/>
  <cols>
    <col min="1" max="1" width="10" customWidth="1"/>
    <col min="2" max="2" width="12" customWidth="1"/>
    <col min="3" max="3" width="10" customWidth="1"/>
  </cols>
  <sheetData>
    <row r="1" spans="1:3" x14ac:dyDescent="0.25">
      <c r="A1" s="5" t="s">
        <v>40</v>
      </c>
      <c r="B1" s="5" t="s">
        <v>41</v>
      </c>
      <c r="C1" s="5" t="s">
        <v>42</v>
      </c>
    </row>
    <row r="2" spans="1:3" x14ac:dyDescent="0.25">
      <c r="A2" s="6" t="s">
        <v>32</v>
      </c>
      <c r="B2" s="6" t="s">
        <v>36</v>
      </c>
      <c r="C2" s="6">
        <v>4</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FormatPr defaultRowHeight="15" outlineLevelRow="0" outlineLevelCol="0" x14ac:dyDescent="55"/>
  <cols>
    <col min="1" max="1" width="10" customWidth="1"/>
  </cols>
  <sheetData>
    <row r="1" spans="1:9" x14ac:dyDescent="0.25">
      <c r="A1" s="5" t="s">
        <v>24</v>
      </c>
      <c r="B1" s="5" t="s">
        <v>43</v>
      </c>
      <c r="C1" s="5" t="s">
        <v>44</v>
      </c>
      <c r="D1" s="5" t="s">
        <v>45</v>
      </c>
      <c r="E1" s="5" t="s">
        <v>46</v>
      </c>
      <c r="F1" s="5" t="s">
        <v>47</v>
      </c>
      <c r="G1" s="5" t="s">
        <v>48</v>
      </c>
      <c r="H1" s="5" t="s">
        <v>49</v>
      </c>
      <c r="I1" s="5" t="s">
        <v>50</v>
      </c>
    </row>
    <row r="2" spans="1:9" x14ac:dyDescent="0.25">
      <c r="A2" s="6" t="s">
        <v>32</v>
      </c>
      <c r="B2" s="6">
        <v>0</v>
      </c>
      <c r="C2" s="6">
        <v>0</v>
      </c>
      <c r="D2" s="6">
        <v>50</v>
      </c>
      <c r="E2" s="6">
        <v>0</v>
      </c>
      <c r="F2" s="6">
        <v>60</v>
      </c>
      <c r="G2" s="6">
        <v>0</v>
      </c>
      <c r="H2" s="6">
        <v>40</v>
      </c>
      <c r="I2" s="6">
        <v>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xSplit="2" topLeftCell="C1" activePane="topRight" state="frozen"/>
      <selection pane="topRight"/>
    </sheetView>
  </sheetViews>
  <sheetFormatPr defaultRowHeight="15" outlineLevelRow="0" outlineLevelCol="0" x14ac:dyDescent="55"/>
  <cols>
    <col min="1" max="1" width="24" customWidth="1"/>
    <col min="2" max="2" width="10" customWidth="1"/>
    <col min="3" max="3" width="12" customWidth="1"/>
    <col min="4" max="6" width="10" customWidth="1"/>
    <col min="7" max="7" width="12" customWidth="1"/>
    <col min="8" max="8" width="10" customWidth="1"/>
    <col min="9" max="9" width="12" customWidth="1"/>
    <col min="10" max="10" width="10" customWidth="1"/>
  </cols>
  <sheetData>
    <row r="1" spans="1:1" x14ac:dyDescent="0.25">
      <c r="A1" s="1" t="s">
        <v>51</v>
      </c>
    </row>
    <row r="3" spans="1:10" x14ac:dyDescent="0.25">
      <c r="A3" s="7" t="s">
        <v>24</v>
      </c>
      <c r="B3" s="7" t="str">
        <f>Items!A2</f>
        <v>T100</v>
      </c>
      <c r="C3" s="7" t="s">
        <v>52</v>
      </c>
      <c r="D3">
        <f>Items!C2</f>
        <v>1</v>
      </c>
      <c r="E3" s="7" t="s">
        <v>27</v>
      </c>
      <c r="F3" t="str">
        <f>Items!D2</f>
        <v>LFL</v>
      </c>
      <c r="G3" s="7" t="s">
        <v>28</v>
      </c>
      <c r="H3">
        <f>Items!E2</f>
        <v>0</v>
      </c>
      <c r="I3" s="7" t="s">
        <v>29</v>
      </c>
      <c r="J3">
        <f>Items!F2</f>
        <v>0</v>
      </c>
    </row>
    <row r="4" spans="1:10" x14ac:dyDescent="0.25">
      <c r="A4" s="5" t="s">
        <v>53</v>
      </c>
      <c r="B4" s="5" t="s">
        <v>54</v>
      </c>
      <c r="C4" s="5">
        <v>1</v>
      </c>
      <c r="D4" s="5">
        <v>2</v>
      </c>
      <c r="E4" s="5">
        <v>3</v>
      </c>
      <c r="F4" s="5">
        <v>4</v>
      </c>
      <c r="G4" s="5">
        <v>5</v>
      </c>
      <c r="H4" s="5">
        <v>6</v>
      </c>
      <c r="I4" s="5">
        <v>7</v>
      </c>
      <c r="J4" s="5">
        <v>8</v>
      </c>
    </row>
    <row r="5" spans="1:10" x14ac:dyDescent="0.25">
      <c r="A5" s="7" t="s">
        <v>55</v>
      </c>
      <c r="C5">
        <f>MPS!B2</f>
        <v>0</v>
      </c>
      <c r="D5">
        <f>MPS!C2</f>
        <v>0</v>
      </c>
      <c r="E5">
        <f>MPS!D2</f>
        <v>50</v>
      </c>
      <c r="F5">
        <f>MPS!E2</f>
        <v>0</v>
      </c>
      <c r="G5">
        <f>MPS!F2</f>
        <v>60</v>
      </c>
      <c r="H5">
        <f>MPS!G2</f>
        <v>0</v>
      </c>
      <c r="I5">
        <f>MPS!H2</f>
        <v>40</v>
      </c>
      <c r="J5">
        <f>MPS!I2</f>
        <v>0</v>
      </c>
    </row>
    <row r="6" spans="1:10" x14ac:dyDescent="0.25">
      <c r="A6" s="7" t="s">
        <v>56</v>
      </c>
      <c r="C6" s="6">
        <v>0</v>
      </c>
      <c r="D6" s="6">
        <v>0</v>
      </c>
      <c r="E6" s="6">
        <v>0</v>
      </c>
      <c r="F6" s="6">
        <v>0</v>
      </c>
      <c r="G6" s="6">
        <v>0</v>
      </c>
      <c r="H6" s="6">
        <v>0</v>
      </c>
      <c r="I6" s="6">
        <v>0</v>
      </c>
      <c r="J6" s="6">
        <v>0</v>
      </c>
    </row>
    <row r="7" spans="1:10" x14ac:dyDescent="0.25">
      <c r="A7" s="7" t="s">
        <v>57</v>
      </c>
      <c r="B7">
        <f>Items!G2</f>
        <v>0</v>
      </c>
      <c r="C7">
        <f>B7+C6+C9-C5</f>
        <v>0</v>
      </c>
      <c r="D7">
        <f>C7+D6+D9-D5</f>
        <v>0</v>
      </c>
      <c r="E7">
        <f>D7+E6+E9-E5</f>
        <v>0</v>
      </c>
      <c r="F7">
        <f>E7+F6+F9-F5</f>
        <v>0</v>
      </c>
      <c r="G7">
        <f>F7+G6+G9-G5</f>
        <v>0</v>
      </c>
      <c r="H7">
        <f>G7+H6+H9-H5</f>
        <v>0</v>
      </c>
      <c r="I7">
        <f>H7+I6+I9-I5</f>
        <v>0</v>
      </c>
      <c r="J7">
        <f>I7+J6+J9-J5</f>
        <v>0</v>
      </c>
    </row>
    <row r="8" spans="1:10" x14ac:dyDescent="0.25">
      <c r="A8" s="7" t="s">
        <v>58</v>
      </c>
      <c r="C8">
        <f>MAX(0,C5+$J$3-(B7+C6))</f>
        <v>0</v>
      </c>
      <c r="D8">
        <f>MAX(0,D5+$J$3-(C7+D6))</f>
        <v>0</v>
      </c>
      <c r="E8">
        <f>MAX(0,E5+$J$3-(D7+E6))</f>
        <v>50</v>
      </c>
      <c r="F8">
        <f>MAX(0,F5+$J$3-(E7+F6))</f>
        <v>0</v>
      </c>
      <c r="G8">
        <f>MAX(0,G5+$J$3-(F7+G6))</f>
        <v>60</v>
      </c>
      <c r="H8">
        <f>MAX(0,H5+$J$3-(G7+H6))</f>
        <v>0</v>
      </c>
      <c r="I8">
        <f>MAX(0,I5+$J$3-(H7+I6))</f>
        <v>40</v>
      </c>
      <c r="J8">
        <f>MAX(0,J5+$J$3-(I7+J6))</f>
        <v>0</v>
      </c>
    </row>
    <row r="9" spans="1:10" x14ac:dyDescent="0.25">
      <c r="A9" s="7" t="s">
        <v>59</v>
      </c>
      <c r="C9">
        <f>IF(C8=0,0,IF($F$3="FIXED",CEILING(C8,$H$3),C8))</f>
        <v>0</v>
      </c>
      <c r="D9">
        <f>IF(D8=0,0,IF($F$3="FIXED",CEILING(D8,$H$3),D8))</f>
        <v>0</v>
      </c>
      <c r="E9">
        <f>IF(E8=0,0,IF($F$3="FIXED",CEILING(E8,$H$3),E8))</f>
        <v>50</v>
      </c>
      <c r="F9">
        <f>IF(F8=0,0,IF($F$3="FIXED",CEILING(F8,$H$3),F8))</f>
        <v>0</v>
      </c>
      <c r="G9">
        <f>IF(G8=0,0,IF($F$3="FIXED",CEILING(G8,$H$3),G8))</f>
        <v>60</v>
      </c>
      <c r="H9">
        <f>IF(H8=0,0,IF($F$3="FIXED",CEILING(H8,$H$3),H8))</f>
        <v>0</v>
      </c>
      <c r="I9">
        <f>IF(I8=0,0,IF($F$3="FIXED",CEILING(I8,$H$3),I8))</f>
        <v>40</v>
      </c>
      <c r="J9">
        <f>IF(J8=0,0,IF($F$3="FIXED",CEILING(J8,$H$3),J8))</f>
        <v>0</v>
      </c>
    </row>
    <row r="10" spans="1:10" x14ac:dyDescent="0.25">
      <c r="A10" s="7" t="s">
        <v>60</v>
      </c>
      <c r="C10">
        <f>IF(C$4+$D$3&lt;=8,INDEX($C$9:$J$9,1,C$4+$D$3),0)</f>
        <v>0</v>
      </c>
      <c r="D10">
        <f>IF(D$4+$D$3&lt;=8,INDEX($C$9:$J$9,1,D$4+$D$3),0)</f>
        <v>50</v>
      </c>
      <c r="E10">
        <f>IF(E$4+$D$3&lt;=8,INDEX($C$9:$J$9,1,E$4+$D$3),0)</f>
        <v>0</v>
      </c>
      <c r="F10">
        <f>IF(F$4+$D$3&lt;=8,INDEX($C$9:$J$9,1,F$4+$D$3),0)</f>
        <v>60</v>
      </c>
      <c r="G10">
        <f>IF(G$4+$D$3&lt;=8,INDEX($C$9:$J$9,1,G$4+$D$3),0)</f>
        <v>0</v>
      </c>
      <c r="H10">
        <f>IF(H$4+$D$3&lt;=8,INDEX($C$9:$J$9,1,H$4+$D$3),0)</f>
        <v>40</v>
      </c>
      <c r="I10">
        <f>IF(I$4+$D$3&lt;=8,INDEX($C$9:$J$9,1,I$4+$D$3),0)</f>
        <v>0</v>
      </c>
      <c r="J10">
        <f>IF(J$4+$D$3&lt;=8,INDEX($C$9:$J$9,1,J$4+$D$3),0)</f>
        <v>0</v>
      </c>
    </row>
    <row r="11" spans="1:2" x14ac:dyDescent="0.25">
      <c r="A11" s="7" t="s">
        <v>61</v>
      </c>
      <c r="B11" t="str">
        <f>IF(SUMPRODUCT(($C$4:$J$4&lt;=$D$3)*($C$9:$J$9))&gt;0,"PAST DUE: a receipt is needed inside the lead time","OK")</f>
        <v>OK</v>
      </c>
    </row>
    <row r="13" spans="1:10" x14ac:dyDescent="0.25">
      <c r="A13" s="7" t="s">
        <v>24</v>
      </c>
      <c r="B13" s="7" t="str">
        <f>Items!A3</f>
        <v>L10</v>
      </c>
      <c r="C13" s="7" t="s">
        <v>52</v>
      </c>
      <c r="D13">
        <f>Items!C3</f>
        <v>2</v>
      </c>
      <c r="E13" s="7" t="s">
        <v>27</v>
      </c>
      <c r="F13" t="str">
        <f>Items!D3</f>
        <v>FIXED</v>
      </c>
      <c r="G13" s="7" t="s">
        <v>28</v>
      </c>
      <c r="H13">
        <f>Items!E3</f>
        <v>250</v>
      </c>
      <c r="I13" s="7" t="s">
        <v>29</v>
      </c>
      <c r="J13">
        <f>Items!F3</f>
        <v>0</v>
      </c>
    </row>
    <row r="14" spans="1:10" x14ac:dyDescent="0.25">
      <c r="A14" s="5" t="s">
        <v>53</v>
      </c>
      <c r="B14" s="5" t="s">
        <v>54</v>
      </c>
      <c r="C14" s="5">
        <v>1</v>
      </c>
      <c r="D14" s="5">
        <v>2</v>
      </c>
      <c r="E14" s="5">
        <v>3</v>
      </c>
      <c r="F14" s="5">
        <v>4</v>
      </c>
      <c r="G14" s="5">
        <v>5</v>
      </c>
      <c r="H14" s="5">
        <v>6</v>
      </c>
      <c r="I14" s="5">
        <v>7</v>
      </c>
      <c r="J14" s="5">
        <v>8</v>
      </c>
    </row>
    <row r="15" spans="1:10" x14ac:dyDescent="0.25">
      <c r="A15" s="7" t="s">
        <v>55</v>
      </c>
      <c r="C15">
        <f>BOM!$C$2*C10</f>
        <v>0</v>
      </c>
      <c r="D15">
        <f>BOM!$C$2*D10</f>
        <v>200</v>
      </c>
      <c r="E15">
        <f>BOM!$C$2*E10</f>
        <v>0</v>
      </c>
      <c r="F15">
        <f>BOM!$C$2*F10</f>
        <v>240</v>
      </c>
      <c r="G15">
        <f>BOM!$C$2*G10</f>
        <v>0</v>
      </c>
      <c r="H15">
        <f>BOM!$C$2*H10</f>
        <v>160</v>
      </c>
      <c r="I15">
        <f>BOM!$C$2*I10</f>
        <v>0</v>
      </c>
      <c r="J15">
        <f>BOM!$C$2*J10</f>
        <v>0</v>
      </c>
    </row>
    <row r="16" spans="1:10" x14ac:dyDescent="0.25">
      <c r="A16" s="7" t="s">
        <v>56</v>
      </c>
      <c r="C16" s="6">
        <v>100</v>
      </c>
      <c r="D16" s="6">
        <v>0</v>
      </c>
      <c r="E16" s="6">
        <v>0</v>
      </c>
      <c r="F16" s="6">
        <v>0</v>
      </c>
      <c r="G16" s="6">
        <v>0</v>
      </c>
      <c r="H16" s="6">
        <v>0</v>
      </c>
      <c r="I16" s="6">
        <v>0</v>
      </c>
      <c r="J16" s="6">
        <v>0</v>
      </c>
    </row>
    <row r="17" spans="1:10" x14ac:dyDescent="0.25">
      <c r="A17" s="7" t="s">
        <v>57</v>
      </c>
      <c r="B17">
        <f>Items!G3</f>
        <v>150</v>
      </c>
      <c r="C17">
        <f>B17+C16+C19-C15</f>
        <v>250</v>
      </c>
      <c r="D17">
        <f>C17+D16+D19-D15</f>
        <v>50</v>
      </c>
      <c r="E17">
        <f>D17+E16+E19-E15</f>
        <v>50</v>
      </c>
      <c r="F17">
        <f>E17+F16+F19-F15</f>
        <v>60</v>
      </c>
      <c r="G17">
        <f>F17+G16+G19-G15</f>
        <v>60</v>
      </c>
      <c r="H17">
        <f>G17+H16+H19-H15</f>
        <v>150</v>
      </c>
      <c r="I17">
        <f>H17+I16+I19-I15</f>
        <v>150</v>
      </c>
      <c r="J17">
        <f>I17+J16+J19-J15</f>
        <v>150</v>
      </c>
    </row>
    <row r="18" spans="1:10" x14ac:dyDescent="0.25">
      <c r="A18" s="7" t="s">
        <v>58</v>
      </c>
      <c r="C18">
        <f>MAX(0,C15+$J$13-(B17+C16))</f>
        <v>0</v>
      </c>
      <c r="D18">
        <f>MAX(0,D15+$J$13-(C17+D16))</f>
        <v>0</v>
      </c>
      <c r="E18">
        <f>MAX(0,E15+$J$13-(D17+E16))</f>
        <v>0</v>
      </c>
      <c r="F18">
        <f>MAX(0,F15+$J$13-(E17+F16))</f>
        <v>190</v>
      </c>
      <c r="G18">
        <f>MAX(0,G15+$J$13-(F17+G16))</f>
        <v>0</v>
      </c>
      <c r="H18">
        <f>MAX(0,H15+$J$13-(G17+H16))</f>
        <v>100</v>
      </c>
      <c r="I18">
        <f>MAX(0,I15+$J$13-(H17+I16))</f>
        <v>0</v>
      </c>
      <c r="J18">
        <f>MAX(0,J15+$J$13-(I17+J16))</f>
        <v>0</v>
      </c>
    </row>
    <row r="19" spans="1:10" x14ac:dyDescent="0.25">
      <c r="A19" s="7" t="s">
        <v>59</v>
      </c>
      <c r="C19">
        <f>IF(C18=0,0,IF($F$13="FIXED",CEILING(C18,$H$13),C18))</f>
        <v>0</v>
      </c>
      <c r="D19">
        <f>IF(D18=0,0,IF($F$13="FIXED",CEILING(D18,$H$13),D18))</f>
        <v>0</v>
      </c>
      <c r="E19">
        <f>IF(E18=0,0,IF($F$13="FIXED",CEILING(E18,$H$13),E18))</f>
        <v>0</v>
      </c>
      <c r="F19">
        <f>IF(F18=0,0,IF($F$13="FIXED",CEILING(F18,$H$13),F18))</f>
        <v>250</v>
      </c>
      <c r="G19">
        <f>IF(G18=0,0,IF($F$13="FIXED",CEILING(G18,$H$13),G18))</f>
        <v>0</v>
      </c>
      <c r="H19">
        <f>IF(H18=0,0,IF($F$13="FIXED",CEILING(H18,$H$13),H18))</f>
        <v>250</v>
      </c>
      <c r="I19">
        <f>IF(I18=0,0,IF($F$13="FIXED",CEILING(I18,$H$13),I18))</f>
        <v>0</v>
      </c>
      <c r="J19">
        <f>IF(J18=0,0,IF($F$13="FIXED",CEILING(J18,$H$13),J18))</f>
        <v>0</v>
      </c>
    </row>
    <row r="20" spans="1:10" x14ac:dyDescent="0.25">
      <c r="A20" s="7" t="s">
        <v>60</v>
      </c>
      <c r="C20">
        <f>IF(C$14+$D$13&lt;=8,INDEX($C$19:$J$19,1,C$14+$D$13),0)</f>
        <v>0</v>
      </c>
      <c r="D20">
        <f>IF(D$14+$D$13&lt;=8,INDEX($C$19:$J$19,1,D$14+$D$13),0)</f>
        <v>250</v>
      </c>
      <c r="E20">
        <f>IF(E$14+$D$13&lt;=8,INDEX($C$19:$J$19,1,E$14+$D$13),0)</f>
        <v>0</v>
      </c>
      <c r="F20">
        <f>IF(F$14+$D$13&lt;=8,INDEX($C$19:$J$19,1,F$14+$D$13),0)</f>
        <v>250</v>
      </c>
      <c r="G20">
        <f>IF(G$14+$D$13&lt;=8,INDEX($C$19:$J$19,1,G$14+$D$13),0)</f>
        <v>0</v>
      </c>
      <c r="H20">
        <f>IF(H$14+$D$13&lt;=8,INDEX($C$19:$J$19,1,H$14+$D$13),0)</f>
        <v>0</v>
      </c>
      <c r="I20">
        <f>IF(I$14+$D$13&lt;=8,INDEX($C$19:$J$19,1,I$14+$D$13),0)</f>
        <v>0</v>
      </c>
      <c r="J20">
        <f>IF(J$14+$D$13&lt;=8,INDEX($C$19:$J$19,1,J$14+$D$13),0)</f>
        <v>0</v>
      </c>
    </row>
    <row r="21" spans="1:2" x14ac:dyDescent="0.25">
      <c r="A21" s="7" t="s">
        <v>61</v>
      </c>
      <c r="B21" t="str">
        <f>IF(SUMPRODUCT(($C$14:$J$14&lt;=$D$13)*($C$19:$J$19))&gt;0,"PAST DUE: a receipt is needed inside the lead time","OK")</f>
        <v>OK</v>
      </c>
    </row>
  </sheetData>
  <conditionalFormatting sqref="B11">
    <cfRule type="expression" dxfId="0" priority="1">
      <formula>LEFT(B11,4)="PAST"</formula>
    </cfRule>
  </conditionalFormatting>
  <conditionalFormatting sqref="C7:J7">
    <cfRule type="expression" dxfId="1" priority="1">
      <formula>AND(ISNUMBER(C7),C7&lt;0)</formula>
    </cfRule>
  </conditionalFormatting>
  <conditionalFormatting sqref="B21">
    <cfRule type="expression" dxfId="2" priority="1">
      <formula>LEFT(B21,4)="PAST"</formula>
    </cfRule>
  </conditionalFormatting>
  <conditionalFormatting sqref="C17:J17">
    <cfRule type="expression" dxfId="3" priority="1">
      <formula>AND(ISNUMBER(C17),C17&lt;0)</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FormatPr defaultRowHeight="15" outlineLevelRow="0" outlineLevelCol="0" x14ac:dyDescent="55"/>
  <cols>
    <col min="1" max="1" width="10" customWidth="1"/>
    <col min="2" max="2" width="12" customWidth="1"/>
  </cols>
  <sheetData>
    <row r="1" spans="1:10" x14ac:dyDescent="0.25">
      <c r="A1" s="5" t="s">
        <v>24</v>
      </c>
      <c r="B1" s="5" t="s">
        <v>31</v>
      </c>
      <c r="C1" s="5" t="s">
        <v>43</v>
      </c>
      <c r="D1" s="5" t="s">
        <v>44</v>
      </c>
      <c r="E1" s="5" t="s">
        <v>45</v>
      </c>
      <c r="F1" s="5" t="s">
        <v>46</v>
      </c>
      <c r="G1" s="5" t="s">
        <v>47</v>
      </c>
      <c r="H1" s="5" t="s">
        <v>48</v>
      </c>
      <c r="I1" s="5" t="s">
        <v>49</v>
      </c>
      <c r="J1" s="5" t="s">
        <v>50</v>
      </c>
    </row>
    <row r="2" spans="1:10" x14ac:dyDescent="0.25">
      <c r="A2" t="str">
        <f>Items!A2</f>
        <v>T100</v>
      </c>
      <c r="B2" t="str">
        <f>Items!H2</f>
        <v>Make</v>
      </c>
      <c r="C2">
        <f>MRP!C10</f>
        <v>0</v>
      </c>
      <c r="D2">
        <f>MRP!D10</f>
        <v>50</v>
      </c>
      <c r="E2">
        <f>MRP!E10</f>
        <v>0</v>
      </c>
      <c r="F2">
        <f>MRP!F10</f>
        <v>60</v>
      </c>
      <c r="G2">
        <f>MRP!G10</f>
        <v>0</v>
      </c>
      <c r="H2">
        <f>MRP!H10</f>
        <v>40</v>
      </c>
      <c r="I2">
        <f>MRP!I10</f>
        <v>0</v>
      </c>
      <c r="J2">
        <f>MRP!J10</f>
        <v>0</v>
      </c>
    </row>
    <row r="3" spans="1:10" x14ac:dyDescent="0.25">
      <c r="A3" t="str">
        <f>Items!A3</f>
        <v>L10</v>
      </c>
      <c r="B3" t="str">
        <f>Items!H3</f>
        <v>Buy</v>
      </c>
      <c r="C3">
        <f>MRP!C20</f>
        <v>0</v>
      </c>
      <c r="D3">
        <f>MRP!D20</f>
        <v>250</v>
      </c>
      <c r="E3">
        <f>MRP!E20</f>
        <v>0</v>
      </c>
      <c r="F3">
        <f>MRP!F20</f>
        <v>250</v>
      </c>
      <c r="G3">
        <f>MRP!G20</f>
        <v>0</v>
      </c>
      <c r="H3">
        <f>MRP!H20</f>
        <v>0</v>
      </c>
      <c r="I3">
        <f>MRP!I20</f>
        <v>0</v>
      </c>
      <c r="J3">
        <f>MRP!J20</f>
        <v>0</v>
      </c>
    </row>
    <row r="5" spans="1:1" x14ac:dyDescent="0.25">
      <c r="A5" s="2" t="s">
        <v>62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Items</vt:lpstr>
      <vt:lpstr>BOM</vt:lpstr>
      <vt:lpstr>MPS</vt:lpstr>
      <vt:lpstr>MRP</vt:lpstr>
      <vt:lpstr>Planned Orders</vt:lpstr>
    </vt:vector>
  </TitlesOfParts>
  <Company>User Solutions, Inc.</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Solutions, Inc.</dc:creator>
  <dc:title>MRP Excel Template</dc:title>
  <dc:subject/>
  <dc:description/>
  <cp:keywords/>
  <cp:category/>
  <cp:lastModifiedBy>Unknown</cp:lastModifiedBy>
  <dcterms:created xsi:type="dcterms:W3CDTF">2026-09-15T00:00:00Z</dcterms:created>
  <dcterms:modified xsi:type="dcterms:W3CDTF">2026-09-15T00:00:00Z</dcterms:modified>
</cp:coreProperties>
</file>