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Work Centers" state="visible" r:id="rId5"/>
    <sheet sheetId="3" name="Demand" state="visible" r:id="rId6"/>
    <sheet sheetId="4" name="Load vs Capacity" state="visible" r:id="rId7"/>
    <sheet sheetId="5" name="Bottlenecks" state="visible" r:id="rId8"/>
    <sheet sheetId="6" name="Overtime What-If" state="visible" r:id="rId9"/>
  </sheets>
  <calcPr calcId="171027" fullCalcOnLoad="1"/>
</workbook>
</file>

<file path=xl/sharedStrings.xml><?xml version="1.0" encoding="utf-8"?>
<sst xmlns="http://schemas.openxmlformats.org/spreadsheetml/2006/main" count="98" uniqueCount="56">
  <si>
    <t>Capacity planning Excel template for manufacturing</t>
  </si>
  <si>
    <t>Free template from User Solutions, Inc. (usersolutions.com). No macros. Shaded cells are inputs; every other number is a formula.</t>
  </si>
  <si>
    <t>What this workbook does:</t>
  </si>
  <si>
    <t>It compares machine-hour capacity with the hours your work orders need, work center by work center and week by week, colours overloads, ranks the bottleneck, and tests overtime before you commit to it.</t>
  </si>
  <si>
    <t>How to use it:</t>
  </si>
  <si>
    <t>1. Work Centers: shifts per day, hours per shift, days per week and a realistic OEE for each work center. Available hours per week calculate.</t>
  </si>
  <si>
    <t>2. Demand: one row per work order operation with its work center, week number (1 to 8) and hours.</t>
  </si>
  <si>
    <t>3. Load vs Capacity: calculated hours, load % and flags. Red is OVER (above 100%), amber is TIGHT (above 90%).</t>
  </si>
  <si>
    <t>4. Bottlenecks: set how many weeks to average in B1. Rank 1 is the constraint; fix it first.</t>
  </si>
  <si>
    <t>5. Overtime What-If: type extra hours per week for a work center and watch the flags change.</t>
  </si>
  <si>
    <t>Worked example in the file:</t>
  </si>
  <si>
    <t>Laser: 1 shift x 8 h x 5 days x 75% OEE = 30 hours. Press brake: 2 x 8 x 5 x 70% = 56 hours. Weld: 1 x 10 x 4 x 80% = 32 hours.</t>
  </si>
  <si>
    <t>Over weeks 1 to 4, Weld averages 98% and is OVER in weeks 2 and 4 (36 and 33 hours against 32). Laser averages 96% and is also OVER in weeks 2 and 4. Press brake averages 78%.</t>
  </si>
  <si>
    <t>Adding 4 hours a week to Weld (a Saturday half shift) raises it to 36 hours: week 2 becomes 100% and week 4 92%, both TIGHT instead of OVER. Laser still needs its own fix, for example moving part of WO-203's 20 laser hours from week 2 into week 3, where laser runs at 73%.</t>
  </si>
  <si>
    <t>The formulas:</t>
  </si>
  <si>
    <t>Available hours = shifts x hours per shift x days x OEE.</t>
  </si>
  <si>
    <t>Load = SUMIFS(Demand hours, work center, week).</t>
  </si>
  <si>
    <t>Load % = load / available hours. Flag = OVER above 100%, TIGHT above 90%, otherwise OK.</t>
  </si>
  <si>
    <t>Limits:</t>
  </si>
  <si>
    <t>This is rough-cut, infinite-capacity planning in weekly buckets: it shows where demand exceeds hours, not the order jobs should run in or which day they finish. Finite capacity scheduling software such as EDGEBIC sequences the work against real calendars, setups and operators.</t>
  </si>
  <si>
    <t>Work center</t>
  </si>
  <si>
    <t>Shifts per day</t>
  </si>
  <si>
    <t>Hours per shift</t>
  </si>
  <si>
    <t>Days per week</t>
  </si>
  <si>
    <t>OEE %</t>
  </si>
  <si>
    <t>Available hours per week</t>
  </si>
  <si>
    <t>Laser</t>
  </si>
  <si>
    <t>Press brake</t>
  </si>
  <si>
    <t>Weld</t>
  </si>
  <si>
    <t>Work order</t>
  </si>
  <si>
    <t>Week</t>
  </si>
  <si>
    <t>Hours</t>
  </si>
  <si>
    <t>WO-201</t>
  </si>
  <si>
    <t>WO-202</t>
  </si>
  <si>
    <t>WO-203</t>
  </si>
  <si>
    <t>WO-204</t>
  </si>
  <si>
    <t>WO-205</t>
  </si>
  <si>
    <t>WO-206</t>
  </si>
  <si>
    <t>WO-207</t>
  </si>
  <si>
    <t>WO-208</t>
  </si>
  <si>
    <t>WO-209</t>
  </si>
  <si>
    <t>WO-210</t>
  </si>
  <si>
    <t>WO-211</t>
  </si>
  <si>
    <t>Load vs capacity by week</t>
  </si>
  <si>
    <t>Load (hours)</t>
  </si>
  <si>
    <t>Available h/week</t>
  </si>
  <si>
    <t>Load %</t>
  </si>
  <si>
    <t/>
  </si>
  <si>
    <t>Flag</t>
  </si>
  <si>
    <t>Weeks to average</t>
  </si>
  <si>
    <t>Average load %</t>
  </si>
  <si>
    <t>Weeks OVER</t>
  </si>
  <si>
    <t>Rank</t>
  </si>
  <si>
    <t>Rank 1 is the constraint: protect its hours and fix it first.</t>
  </si>
  <si>
    <t>Extra hours per week</t>
  </si>
  <si>
    <t>New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</si>
</sst>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 x14ac:knownFonts="1">
    <font>
      <color theme="1"/>
      <family val="2"/>
      <scheme val="minor"/>
      <sz val="11"/>
      <name val="Calibri"/>
    </font>
    <font>
      <b/>
      <sz val="14"/>
    </font>
    <font>
      <i/>
      <color rgb="FF6B7280"/>
    </font>
    <font>
      <b/>
    </font>
    <font>
      <b/>
      <color rgb="FFFFFFFF"/>
    </font>
  </fonts>
  <fills count="4">
    <fill>
      <patternFill patternType="none"/>
    </fill>
    <fill>
      <patternFill patternType="gray125"/>
    </fill>
    <fill>
      <patternFill patternType="solid">
        <fgColor rgb="FF1F3A2E"/>
      </patternFill>
    </fill>
    <fill>
      <patternFill patternType="solid">
        <fgColor rgb="FFFFF4C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9" fontId="0" fillId="3" borderId="0" xfId="0" applyNumberFormat="1" applyFill="1"/>
    <xf numFmtId="164" fontId="0" fillId="0" borderId="0" xfId="0" applyNumberFormat="1"/>
    <xf numFmtId="9" fontId="0" fillId="0" borderId="0" xfId="0" applyNumberFormat="1"/>
    <xf numFmtId="0" fontId="3" fillId="0" borderId="0" xfId="0" applyFont="1"/>
    <xf numFmtId="165" fontId="0" fillId="0" borderId="0" xfId="0" applyNumberFormat="1"/>
  </cellXfs>
  <cellStyles count="1">
    <cellStyle name="Normal" xfId="0" builtinId="0"/>
  </cellStyles>
  <dxfs count="9">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3" t="s">
        <v>4</v>
      </c>
    </row>
    <row r="7" spans="1:1" x14ac:dyDescent="0.25">
      <c r="A7" s="4"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3" t="s">
        <v>10</v>
      </c>
    </row>
    <row r="13" spans="1:1" x14ac:dyDescent="0.25">
      <c r="A13" s="4" t="s">
        <v>11</v>
      </c>
    </row>
    <row r="14" spans="1:1" x14ac:dyDescent="0.25">
      <c r="A14" s="4" t="s">
        <v>12</v>
      </c>
    </row>
    <row r="15" spans="1:1" x14ac:dyDescent="0.25">
      <c r="A15" s="4" t="s">
        <v>13</v>
      </c>
    </row>
    <row r="16" spans="1:1" x14ac:dyDescent="0.25">
      <c r="A16" s="3" t="s">
        <v>14</v>
      </c>
    </row>
    <row r="17" spans="1:1" x14ac:dyDescent="0.25">
      <c r="A17" s="4" t="s">
        <v>15</v>
      </c>
    </row>
    <row r="18" spans="1:1" x14ac:dyDescent="0.25">
      <c r="A18" s="4" t="s">
        <v>16</v>
      </c>
    </row>
    <row r="19" spans="1:1" x14ac:dyDescent="0.25">
      <c r="A19" s="4" t="s">
        <v>17</v>
      </c>
    </row>
    <row r="20" spans="1:1" x14ac:dyDescent="0.25">
      <c r="A20" s="3" t="s">
        <v>18</v>
      </c>
    </row>
    <row r="21" spans="1:1" x14ac:dyDescent="0.25">
      <c r="A21" s="4" t="s">
        <v>19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FormatPr defaultRowHeight="15" outlineLevelRow="0" outlineLevelCol="0" x14ac:dyDescent="55"/>
  <cols>
    <col min="1" max="1" width="14" customWidth="1"/>
    <col min="2" max="4" width="12" customWidth="1"/>
    <col min="5" max="5" width="10" customWidth="1"/>
    <col min="6" max="6" width="16" customWidth="1"/>
  </cols>
  <sheetData>
    <row r="1" spans="1:6" x14ac:dyDescent="0.25">
      <c r="A1" s="5" t="s">
        <v>20</v>
      </c>
      <c r="B1" s="5" t="s">
        <v>21</v>
      </c>
      <c r="C1" s="5" t="s">
        <v>22</v>
      </c>
      <c r="D1" s="5" t="s">
        <v>23</v>
      </c>
      <c r="E1" s="5" t="s">
        <v>24</v>
      </c>
      <c r="F1" s="5" t="s">
        <v>25</v>
      </c>
    </row>
    <row r="2" spans="1:6" x14ac:dyDescent="0.25">
      <c r="A2" s="6" t="s">
        <v>26</v>
      </c>
      <c r="B2" s="6">
        <v>1</v>
      </c>
      <c r="C2" s="6">
        <v>8</v>
      </c>
      <c r="D2" s="6">
        <v>5</v>
      </c>
      <c r="E2" s="7">
        <v>0.75</v>
      </c>
      <c r="F2" s="8">
        <f>B2*C2*D2*E2</f>
        <v>30</v>
      </c>
    </row>
    <row r="3" spans="1:6" x14ac:dyDescent="0.25">
      <c r="A3" s="6" t="s">
        <v>27</v>
      </c>
      <c r="B3" s="6">
        <v>2</v>
      </c>
      <c r="C3" s="6">
        <v>8</v>
      </c>
      <c r="D3" s="6">
        <v>5</v>
      </c>
      <c r="E3" s="7">
        <v>0.7</v>
      </c>
      <c r="F3" s="8">
        <f>B3*C3*D3*E3</f>
        <v>56</v>
      </c>
    </row>
    <row r="4" spans="1:6" x14ac:dyDescent="0.25">
      <c r="A4" s="6" t="s">
        <v>28</v>
      </c>
      <c r="B4" s="6">
        <v>1</v>
      </c>
      <c r="C4" s="6">
        <v>10</v>
      </c>
      <c r="D4" s="6">
        <v>4</v>
      </c>
      <c r="E4" s="7">
        <v>0.8</v>
      </c>
      <c r="F4" s="8">
        <f>B4*C4*D4*E4</f>
        <v>32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8" customWidth="1"/>
  </cols>
  <sheetData>
    <row r="1" spans="1:4" x14ac:dyDescent="0.25">
      <c r="A1" s="5" t="s">
        <v>29</v>
      </c>
      <c r="B1" s="5" t="s">
        <v>20</v>
      </c>
      <c r="C1" s="5" t="s">
        <v>30</v>
      </c>
      <c r="D1" s="5" t="s">
        <v>31</v>
      </c>
    </row>
    <row r="2" spans="1:4" x14ac:dyDescent="0.25">
      <c r="A2" s="6" t="s">
        <v>32</v>
      </c>
      <c r="B2" s="6" t="s">
        <v>26</v>
      </c>
      <c r="C2" s="6">
        <v>1</v>
      </c>
      <c r="D2" s="6">
        <v>16</v>
      </c>
    </row>
    <row r="3" spans="1:4" x14ac:dyDescent="0.25">
      <c r="A3" s="6" t="s">
        <v>33</v>
      </c>
      <c r="B3" s="6" t="s">
        <v>26</v>
      </c>
      <c r="C3" s="6">
        <v>1</v>
      </c>
      <c r="D3" s="6">
        <v>12</v>
      </c>
    </row>
    <row r="4" spans="1:4" x14ac:dyDescent="0.25">
      <c r="A4" s="6" t="s">
        <v>34</v>
      </c>
      <c r="B4" s="6" t="s">
        <v>26</v>
      </c>
      <c r="C4" s="6">
        <v>2</v>
      </c>
      <c r="D4" s="6">
        <v>20</v>
      </c>
    </row>
    <row r="5" spans="1:4" x14ac:dyDescent="0.25">
      <c r="A5" s="6" t="s">
        <v>35</v>
      </c>
      <c r="B5" s="6" t="s">
        <v>26</v>
      </c>
      <c r="C5" s="6">
        <v>2</v>
      </c>
      <c r="D5" s="6">
        <v>14</v>
      </c>
    </row>
    <row r="6" spans="1:4" x14ac:dyDescent="0.25">
      <c r="A6" s="6" t="s">
        <v>36</v>
      </c>
      <c r="B6" s="6" t="s">
        <v>26</v>
      </c>
      <c r="C6" s="6">
        <v>3</v>
      </c>
      <c r="D6" s="6">
        <v>22</v>
      </c>
    </row>
    <row r="7" spans="1:4" x14ac:dyDescent="0.25">
      <c r="A7" s="6" t="s">
        <v>37</v>
      </c>
      <c r="B7" s="6" t="s">
        <v>26</v>
      </c>
      <c r="C7" s="6">
        <v>4</v>
      </c>
      <c r="D7" s="6">
        <v>18</v>
      </c>
    </row>
    <row r="8" spans="1:4" x14ac:dyDescent="0.25">
      <c r="A8" s="6" t="s">
        <v>38</v>
      </c>
      <c r="B8" s="6" t="s">
        <v>26</v>
      </c>
      <c r="C8" s="6">
        <v>4</v>
      </c>
      <c r="D8" s="6">
        <v>13</v>
      </c>
    </row>
    <row r="9" spans="1:4" x14ac:dyDescent="0.25">
      <c r="A9" s="6" t="s">
        <v>32</v>
      </c>
      <c r="B9" s="6" t="s">
        <v>27</v>
      </c>
      <c r="C9" s="6">
        <v>1</v>
      </c>
      <c r="D9" s="6">
        <v>24</v>
      </c>
    </row>
    <row r="10" spans="1:4" x14ac:dyDescent="0.25">
      <c r="A10" s="6" t="s">
        <v>39</v>
      </c>
      <c r="B10" s="6" t="s">
        <v>27</v>
      </c>
      <c r="C10" s="6">
        <v>1</v>
      </c>
      <c r="D10" s="6">
        <v>16</v>
      </c>
    </row>
    <row r="11" spans="1:4" x14ac:dyDescent="0.25">
      <c r="A11" s="6" t="s">
        <v>34</v>
      </c>
      <c r="B11" s="6" t="s">
        <v>27</v>
      </c>
      <c r="C11" s="6">
        <v>2</v>
      </c>
      <c r="D11" s="6">
        <v>26</v>
      </c>
    </row>
    <row r="12" spans="1:4" x14ac:dyDescent="0.25">
      <c r="A12" s="6" t="s">
        <v>40</v>
      </c>
      <c r="B12" s="6" t="s">
        <v>27</v>
      </c>
      <c r="C12" s="6">
        <v>2</v>
      </c>
      <c r="D12" s="6">
        <v>18</v>
      </c>
    </row>
    <row r="13" spans="1:4" x14ac:dyDescent="0.25">
      <c r="A13" s="6" t="s">
        <v>36</v>
      </c>
      <c r="B13" s="6" t="s">
        <v>27</v>
      </c>
      <c r="C13" s="6">
        <v>3</v>
      </c>
      <c r="D13" s="6">
        <v>30</v>
      </c>
    </row>
    <row r="14" spans="1:4" x14ac:dyDescent="0.25">
      <c r="A14" s="6" t="s">
        <v>41</v>
      </c>
      <c r="B14" s="6" t="s">
        <v>27</v>
      </c>
      <c r="C14" s="6">
        <v>3</v>
      </c>
      <c r="D14" s="6">
        <v>22</v>
      </c>
    </row>
    <row r="15" spans="1:4" x14ac:dyDescent="0.25">
      <c r="A15" s="6" t="s">
        <v>37</v>
      </c>
      <c r="B15" s="6" t="s">
        <v>27</v>
      </c>
      <c r="C15" s="6">
        <v>4</v>
      </c>
      <c r="D15" s="6">
        <v>20</v>
      </c>
    </row>
    <row r="16" spans="1:4" x14ac:dyDescent="0.25">
      <c r="A16" s="6" t="s">
        <v>42</v>
      </c>
      <c r="B16" s="6" t="s">
        <v>27</v>
      </c>
      <c r="C16" s="6">
        <v>4</v>
      </c>
      <c r="D16" s="6">
        <v>18</v>
      </c>
    </row>
    <row r="17" spans="1:4" x14ac:dyDescent="0.25">
      <c r="A17" s="6" t="s">
        <v>32</v>
      </c>
      <c r="B17" s="6" t="s">
        <v>28</v>
      </c>
      <c r="C17" s="6">
        <v>1</v>
      </c>
      <c r="D17" s="6">
        <v>18</v>
      </c>
    </row>
    <row r="18" spans="1:4" x14ac:dyDescent="0.25">
      <c r="A18" s="6" t="s">
        <v>39</v>
      </c>
      <c r="B18" s="6" t="s">
        <v>28</v>
      </c>
      <c r="C18" s="6">
        <v>1</v>
      </c>
      <c r="D18" s="6">
        <v>12</v>
      </c>
    </row>
    <row r="19" spans="1:4" x14ac:dyDescent="0.25">
      <c r="A19" s="6" t="s">
        <v>34</v>
      </c>
      <c r="B19" s="6" t="s">
        <v>28</v>
      </c>
      <c r="C19" s="6">
        <v>2</v>
      </c>
      <c r="D19" s="6">
        <v>20</v>
      </c>
    </row>
    <row r="20" spans="1:4" x14ac:dyDescent="0.25">
      <c r="A20" s="6" t="s">
        <v>40</v>
      </c>
      <c r="B20" s="6" t="s">
        <v>28</v>
      </c>
      <c r="C20" s="6">
        <v>2</v>
      </c>
      <c r="D20" s="6">
        <v>16</v>
      </c>
    </row>
    <row r="21" spans="1:4" x14ac:dyDescent="0.25">
      <c r="A21" s="6" t="s">
        <v>36</v>
      </c>
      <c r="B21" s="6" t="s">
        <v>28</v>
      </c>
      <c r="C21" s="6">
        <v>3</v>
      </c>
      <c r="D21" s="6">
        <v>26</v>
      </c>
    </row>
    <row r="22" spans="1:4" x14ac:dyDescent="0.25">
      <c r="A22" s="6" t="s">
        <v>38</v>
      </c>
      <c r="B22" s="6" t="s">
        <v>28</v>
      </c>
      <c r="C22" s="6">
        <v>4</v>
      </c>
      <c r="D22" s="6">
        <v>15</v>
      </c>
    </row>
    <row r="23" spans="1:4" x14ac:dyDescent="0.25">
      <c r="A23" s="6" t="s">
        <v>42</v>
      </c>
      <c r="B23" s="6" t="s">
        <v>28</v>
      </c>
      <c r="C23" s="6">
        <v>4</v>
      </c>
      <c r="D23" s="6">
        <v>18</v>
      </c>
    </row>
  </sheetData>
  <dataValidations count="1">
    <dataValidation type="list" allowBlank="1" sqref="B2:B500">
      <formula1>'Work Centers'!$A$2:$A$50</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FormatPr defaultRowHeight="15" outlineLevelRow="0" outlineLevelCol="0" x14ac:dyDescent="55"/>
  <cols>
    <col min="1" max="1" width="14" customWidth="1"/>
    <col min="2" max="2" width="12" customWidth="1"/>
  </cols>
  <sheetData>
    <row r="1" spans="1:1" x14ac:dyDescent="0.25">
      <c r="A1" s="1" t="s">
        <v>43</v>
      </c>
    </row>
    <row r="3" spans="1:10" x14ac:dyDescent="0.25">
      <c r="A3" s="5" t="s">
        <v>44</v>
      </c>
      <c r="B3" s="5" t="s">
        <v>45</v>
      </c>
      <c r="C3" s="5">
        <v>1</v>
      </c>
      <c r="D3" s="5">
        <v>2</v>
      </c>
      <c r="E3" s="5">
        <v>3</v>
      </c>
      <c r="F3" s="5">
        <v>4</v>
      </c>
      <c r="G3" s="5">
        <v>5</v>
      </c>
      <c r="H3" s="5">
        <v>6</v>
      </c>
      <c r="I3" s="5">
        <v>7</v>
      </c>
      <c r="J3" s="5">
        <v>8</v>
      </c>
    </row>
    <row r="4" spans="1:10" x14ac:dyDescent="0.25">
      <c r="A4" t="str">
        <f>'Work Centers'!A2</f>
        <v>Laser</v>
      </c>
      <c r="B4">
        <f>'Work Centers'!F2</f>
        <v>30</v>
      </c>
      <c r="C4">
        <f>SUMIFS(Demand!$D$2:$D$500,Demand!$B$2:$B$500,$A4,Demand!$C$2:$C$500,C$3)</f>
        <v>28</v>
      </c>
      <c r="D4">
        <f>SUMIFS(Demand!$D$2:$D$500,Demand!$B$2:$B$500,$A4,Demand!$C$2:$C$500,D$3)</f>
        <v>34</v>
      </c>
      <c r="E4">
        <f>SUMIFS(Demand!$D$2:$D$500,Demand!$B$2:$B$500,$A4,Demand!$C$2:$C$500,E$3)</f>
        <v>22</v>
      </c>
      <c r="F4">
        <f>SUMIFS(Demand!$D$2:$D$500,Demand!$B$2:$B$500,$A4,Demand!$C$2:$C$500,F$3)</f>
        <v>31</v>
      </c>
      <c r="G4">
        <f>SUMIFS(Demand!$D$2:$D$500,Demand!$B$2:$B$500,$A4,Demand!$C$2:$C$500,G$3)</f>
        <v>0</v>
      </c>
      <c r="H4">
        <f>SUMIFS(Demand!$D$2:$D$500,Demand!$B$2:$B$500,$A4,Demand!$C$2:$C$500,H$3)</f>
        <v>0</v>
      </c>
      <c r="I4">
        <f>SUMIFS(Demand!$D$2:$D$500,Demand!$B$2:$B$500,$A4,Demand!$C$2:$C$500,I$3)</f>
        <v>0</v>
      </c>
      <c r="J4">
        <f>SUMIFS(Demand!$D$2:$D$500,Demand!$B$2:$B$500,$A4,Demand!$C$2:$C$500,J$3)</f>
        <v>0</v>
      </c>
    </row>
    <row r="5" spans="1:10" x14ac:dyDescent="0.25">
      <c r="A5" t="str">
        <f>'Work Centers'!A3</f>
        <v>Press brake</v>
      </c>
      <c r="B5">
        <f>'Work Centers'!F3</f>
        <v>56</v>
      </c>
      <c r="C5">
        <f>SUMIFS(Demand!$D$2:$D$500,Demand!$B$2:$B$500,$A5,Demand!$C$2:$C$500,C$3)</f>
        <v>40</v>
      </c>
      <c r="D5">
        <f>SUMIFS(Demand!$D$2:$D$500,Demand!$B$2:$B$500,$A5,Demand!$C$2:$C$500,D$3)</f>
        <v>44</v>
      </c>
      <c r="E5">
        <f>SUMIFS(Demand!$D$2:$D$500,Demand!$B$2:$B$500,$A5,Demand!$C$2:$C$500,E$3)</f>
        <v>52</v>
      </c>
      <c r="F5">
        <f>SUMIFS(Demand!$D$2:$D$500,Demand!$B$2:$B$500,$A5,Demand!$C$2:$C$500,F$3)</f>
        <v>38</v>
      </c>
      <c r="G5">
        <f>SUMIFS(Demand!$D$2:$D$500,Demand!$B$2:$B$500,$A5,Demand!$C$2:$C$500,G$3)</f>
        <v>0</v>
      </c>
      <c r="H5">
        <f>SUMIFS(Demand!$D$2:$D$500,Demand!$B$2:$B$500,$A5,Demand!$C$2:$C$500,H$3)</f>
        <v>0</v>
      </c>
      <c r="I5">
        <f>SUMIFS(Demand!$D$2:$D$500,Demand!$B$2:$B$500,$A5,Demand!$C$2:$C$500,I$3)</f>
        <v>0</v>
      </c>
      <c r="J5">
        <f>SUMIFS(Demand!$D$2:$D$500,Demand!$B$2:$B$500,$A5,Demand!$C$2:$C$500,J$3)</f>
        <v>0</v>
      </c>
    </row>
    <row r="6" spans="1:10" x14ac:dyDescent="0.25">
      <c r="A6" t="str">
        <f>'Work Centers'!A4</f>
        <v>Weld</v>
      </c>
      <c r="B6">
        <f>'Work Centers'!F4</f>
        <v>32</v>
      </c>
      <c r="C6">
        <f>SUMIFS(Demand!$D$2:$D$500,Demand!$B$2:$B$500,$A6,Demand!$C$2:$C$500,C$3)</f>
        <v>30</v>
      </c>
      <c r="D6">
        <f>SUMIFS(Demand!$D$2:$D$500,Demand!$B$2:$B$500,$A6,Demand!$C$2:$C$500,D$3)</f>
        <v>36</v>
      </c>
      <c r="E6">
        <f>SUMIFS(Demand!$D$2:$D$500,Demand!$B$2:$B$500,$A6,Demand!$C$2:$C$500,E$3)</f>
        <v>26</v>
      </c>
      <c r="F6">
        <f>SUMIFS(Demand!$D$2:$D$500,Demand!$B$2:$B$500,$A6,Demand!$C$2:$C$500,F$3)</f>
        <v>33</v>
      </c>
      <c r="G6">
        <f>SUMIFS(Demand!$D$2:$D$500,Demand!$B$2:$B$500,$A6,Demand!$C$2:$C$500,G$3)</f>
        <v>0</v>
      </c>
      <c r="H6">
        <f>SUMIFS(Demand!$D$2:$D$500,Demand!$B$2:$B$500,$A6,Demand!$C$2:$C$500,H$3)</f>
        <v>0</v>
      </c>
      <c r="I6">
        <f>SUMIFS(Demand!$D$2:$D$500,Demand!$B$2:$B$500,$A6,Demand!$C$2:$C$500,I$3)</f>
        <v>0</v>
      </c>
      <c r="J6">
        <f>SUMIFS(Demand!$D$2:$D$500,Demand!$B$2:$B$500,$A6,Demand!$C$2:$C$500,J$3)</f>
        <v>0</v>
      </c>
    </row>
    <row r="8" spans="1:10" x14ac:dyDescent="0.25">
      <c r="A8" s="5" t="s">
        <v>46</v>
      </c>
      <c r="B8" s="5" t="s">
        <v>47</v>
      </c>
      <c r="C8" s="5">
        <v>1</v>
      </c>
      <c r="D8" s="5">
        <v>2</v>
      </c>
      <c r="E8" s="5">
        <v>3</v>
      </c>
      <c r="F8" s="5">
        <v>4</v>
      </c>
      <c r="G8" s="5">
        <v>5</v>
      </c>
      <c r="H8" s="5">
        <v>6</v>
      </c>
      <c r="I8" s="5">
        <v>7</v>
      </c>
      <c r="J8" s="5">
        <v>8</v>
      </c>
    </row>
    <row r="9" spans="1:10" x14ac:dyDescent="0.25">
      <c r="A9" t="str">
        <f>A4</f>
        <v>Laser</v>
      </c>
      <c r="C9" s="9">
        <f>IF($B4=0,"",C4/$B4)</f>
        <v>0.9333333333333333</v>
      </c>
      <c r="D9" s="9">
        <f>IF($B4=0,"",D4/$B4)</f>
        <v>1.1333333333333333</v>
      </c>
      <c r="E9" s="9">
        <f>IF($B4=0,"",E4/$B4)</f>
        <v>0.7333333333333333</v>
      </c>
      <c r="F9" s="9">
        <f>IF($B4=0,"",F4/$B4)</f>
        <v>1.0333333333333334</v>
      </c>
      <c r="G9" s="9">
        <f>IF($B4=0,"",G4/$B4)</f>
        <v>0</v>
      </c>
      <c r="H9" s="9">
        <f>IF($B4=0,"",H4/$B4)</f>
        <v>0</v>
      </c>
      <c r="I9" s="9">
        <f>IF($B4=0,"",I4/$B4)</f>
        <v>0</v>
      </c>
      <c r="J9" s="9">
        <f>IF($B4=0,"",J4/$B4)</f>
        <v>0</v>
      </c>
    </row>
    <row r="10" spans="1:10" x14ac:dyDescent="0.25">
      <c r="A10" t="str">
        <f>A5</f>
        <v>Press brake</v>
      </c>
      <c r="C10" s="9">
        <f>IF($B5=0,"",C5/$B5)</f>
        <v>0.7142857142857143</v>
      </c>
      <c r="D10" s="9">
        <f>IF($B5=0,"",D5/$B5)</f>
        <v>0.7857142857142857</v>
      </c>
      <c r="E10" s="9">
        <f>IF($B5=0,"",E5/$B5)</f>
        <v>0.9285714285714286</v>
      </c>
      <c r="F10" s="9">
        <f>IF($B5=0,"",F5/$B5)</f>
        <v>0.6785714285714286</v>
      </c>
      <c r="G10" s="9">
        <f>IF($B5=0,"",G5/$B5)</f>
        <v>0</v>
      </c>
      <c r="H10" s="9">
        <f>IF($B5=0,"",H5/$B5)</f>
        <v>0</v>
      </c>
      <c r="I10" s="9">
        <f>IF($B5=0,"",I5/$B5)</f>
        <v>0</v>
      </c>
      <c r="J10" s="9">
        <f>IF($B5=0,"",J5/$B5)</f>
        <v>0</v>
      </c>
    </row>
    <row r="11" spans="1:10" x14ac:dyDescent="0.25">
      <c r="A11" t="str">
        <f>A6</f>
        <v>Weld</v>
      </c>
      <c r="C11" s="9">
        <f>IF($B6=0,"",C6/$B6)</f>
        <v>0.9375</v>
      </c>
      <c r="D11" s="9">
        <f>IF($B6=0,"",D6/$B6)</f>
        <v>1.125</v>
      </c>
      <c r="E11" s="9">
        <f>IF($B6=0,"",E6/$B6)</f>
        <v>0.8125</v>
      </c>
      <c r="F11" s="9">
        <f>IF($B6=0,"",F6/$B6)</f>
        <v>1.03125</v>
      </c>
      <c r="G11" s="9">
        <f>IF($B6=0,"",G6/$B6)</f>
        <v>0</v>
      </c>
      <c r="H11" s="9">
        <f>IF($B6=0,"",H6/$B6)</f>
        <v>0</v>
      </c>
      <c r="I11" s="9">
        <f>IF($B6=0,"",I6/$B6)</f>
        <v>0</v>
      </c>
      <c r="J11" s="9">
        <f>IF($B6=0,"",J6/$B6)</f>
        <v>0</v>
      </c>
    </row>
    <row r="13" spans="1:10" x14ac:dyDescent="0.25">
      <c r="A13" s="5" t="s">
        <v>48</v>
      </c>
      <c r="B13" s="5" t="s">
        <v>47</v>
      </c>
      <c r="C13" s="5">
        <v>1</v>
      </c>
      <c r="D13" s="5">
        <v>2</v>
      </c>
      <c r="E13" s="5">
        <v>3</v>
      </c>
      <c r="F13" s="5">
        <v>4</v>
      </c>
      <c r="G13" s="5">
        <v>5</v>
      </c>
      <c r="H13" s="5">
        <v>6</v>
      </c>
      <c r="I13" s="5">
        <v>7</v>
      </c>
      <c r="J13" s="5">
        <v>8</v>
      </c>
    </row>
    <row r="14" spans="1:10" x14ac:dyDescent="0.25">
      <c r="A14" t="str">
        <f>A4</f>
        <v>Laser</v>
      </c>
      <c r="C14" t="str">
        <f>IF(C9="","",IF(C9&gt;1,"OVER",IF(C9&gt;0.9,"TIGHT","OK")))</f>
        <v>TIGHT</v>
      </c>
      <c r="D14" t="str">
        <f>IF(D9="","",IF(D9&gt;1,"OVER",IF(D9&gt;0.9,"TIGHT","OK")))</f>
        <v>OVER</v>
      </c>
      <c r="E14" t="str">
        <f>IF(E9="","",IF(E9&gt;1,"OVER",IF(E9&gt;0.9,"TIGHT","OK")))</f>
        <v>OK</v>
      </c>
      <c r="F14" t="str">
        <f>IF(F9="","",IF(F9&gt;1,"OVER",IF(F9&gt;0.9,"TIGHT","OK")))</f>
        <v>OVER</v>
      </c>
      <c r="G14" t="str">
        <f>IF(G9="","",IF(G9&gt;1,"OVER",IF(G9&gt;0.9,"TIGHT","OK")))</f>
        <v>OK</v>
      </c>
      <c r="H14" t="str">
        <f>IF(H9="","",IF(H9&gt;1,"OVER",IF(H9&gt;0.9,"TIGHT","OK")))</f>
        <v>OK</v>
      </c>
      <c r="I14" t="str">
        <f>IF(I9="","",IF(I9&gt;1,"OVER",IF(I9&gt;0.9,"TIGHT","OK")))</f>
        <v>OK</v>
      </c>
      <c r="J14" t="str">
        <f>IF(J9="","",IF(J9&gt;1,"OVER",IF(J9&gt;0.9,"TIGHT","OK")))</f>
        <v>OK</v>
      </c>
    </row>
    <row r="15" spans="1:10" x14ac:dyDescent="0.25">
      <c r="A15" t="str">
        <f>A5</f>
        <v>Press brake</v>
      </c>
      <c r="C15" t="str">
        <f>IF(C10="","",IF(C10&gt;1,"OVER",IF(C10&gt;0.9,"TIGHT","OK")))</f>
        <v>OK</v>
      </c>
      <c r="D15" t="str">
        <f>IF(D10="","",IF(D10&gt;1,"OVER",IF(D10&gt;0.9,"TIGHT","OK")))</f>
        <v>OK</v>
      </c>
      <c r="E15" t="str">
        <f>IF(E10="","",IF(E10&gt;1,"OVER",IF(E10&gt;0.9,"TIGHT","OK")))</f>
        <v>TIGHT</v>
      </c>
      <c r="F15" t="str">
        <f>IF(F10="","",IF(F10&gt;1,"OVER",IF(F10&gt;0.9,"TIGHT","OK")))</f>
        <v>OK</v>
      </c>
      <c r="G15" t="str">
        <f>IF(G10="","",IF(G10&gt;1,"OVER",IF(G10&gt;0.9,"TIGHT","OK")))</f>
        <v>OK</v>
      </c>
      <c r="H15" t="str">
        <f>IF(H10="","",IF(H10&gt;1,"OVER",IF(H10&gt;0.9,"TIGHT","OK")))</f>
        <v>OK</v>
      </c>
      <c r="I15" t="str">
        <f>IF(I10="","",IF(I10&gt;1,"OVER",IF(I10&gt;0.9,"TIGHT","OK")))</f>
        <v>OK</v>
      </c>
      <c r="J15" t="str">
        <f>IF(J10="","",IF(J10&gt;1,"OVER",IF(J10&gt;0.9,"TIGHT","OK")))</f>
        <v>OK</v>
      </c>
    </row>
    <row r="16" spans="1:10" x14ac:dyDescent="0.25">
      <c r="A16" t="str">
        <f>A6</f>
        <v>Weld</v>
      </c>
      <c r="C16" t="str">
        <f>IF(C11="","",IF(C11&gt;1,"OVER",IF(C11&gt;0.9,"TIGHT","OK")))</f>
        <v>TIGHT</v>
      </c>
      <c r="D16" t="str">
        <f>IF(D11="","",IF(D11&gt;1,"OVER",IF(D11&gt;0.9,"TIGHT","OK")))</f>
        <v>OVER</v>
      </c>
      <c r="E16" t="str">
        <f>IF(E11="","",IF(E11&gt;1,"OVER",IF(E11&gt;0.9,"TIGHT","OK")))</f>
        <v>OK</v>
      </c>
      <c r="F16" t="str">
        <f>IF(F11="","",IF(F11&gt;1,"OVER",IF(F11&gt;0.9,"TIGHT","OK")))</f>
        <v>OVER</v>
      </c>
      <c r="G16" t="str">
        <f>IF(G11="","",IF(G11&gt;1,"OVER",IF(G11&gt;0.9,"TIGHT","OK")))</f>
        <v>OK</v>
      </c>
      <c r="H16" t="str">
        <f>IF(H11="","",IF(H11&gt;1,"OVER",IF(H11&gt;0.9,"TIGHT","OK")))</f>
        <v>OK</v>
      </c>
      <c r="I16" t="str">
        <f>IF(I11="","",IF(I11&gt;1,"OVER",IF(I11&gt;0.9,"TIGHT","OK")))</f>
        <v>OK</v>
      </c>
      <c r="J16" t="str">
        <f>IF(J11="","",IF(J11&gt;1,"OVER",IF(J11&gt;0.9,"TIGHT","OK")))</f>
        <v>OK</v>
      </c>
    </row>
  </sheetData>
  <conditionalFormatting sqref="C9:J11">
    <cfRule type="expression" dxfId="0" priority="1">
      <formula>AND(ISNUMBER(C9),C9&gt;1)</formula>
    </cfRule>
    <cfRule type="expression" dxfId="1" priority="2">
      <formula>AND(ISNUMBER(C9),C9&gt;0.9)</formula>
    </cfRule>
    <cfRule type="expression" dxfId="2" priority="3">
      <formula>ISNUMBER(C9)</formula>
    </cfRule>
  </conditionalFormatting>
  <conditionalFormatting sqref="C14:J16">
    <cfRule type="expression" dxfId="3" priority="1">
      <formula>OR(C14="OVER",C14="SHORT",C14="LATE")</formula>
    </cfRule>
    <cfRule type="expression" dxfId="4" priority="2">
      <formula>C14="TIGHT"</formula>
    </cfRule>
    <cfRule type="expression" dxfId="5" priority="3">
      <formula>OR(C14="OK",C14="ON TIME")</formula>
    </cfRule>
  </conditionalFormatting>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1" width="18" customWidth="1"/>
    <col min="2" max="2" width="16" customWidth="1"/>
    <col min="3" max="3" width="12" customWidth="1"/>
    <col min="4" max="4" width="8" customWidth="1"/>
  </cols>
  <sheetData>
    <row r="1" spans="1:2" x14ac:dyDescent="0.25">
      <c r="A1" s="10" t="s">
        <v>49</v>
      </c>
      <c r="B1" s="6">
        <v>4</v>
      </c>
    </row>
    <row r="3" spans="1:4" x14ac:dyDescent="0.25">
      <c r="A3" s="5" t="s">
        <v>20</v>
      </c>
      <c r="B3" s="5" t="s">
        <v>50</v>
      </c>
      <c r="C3" s="5" t="s">
        <v>51</v>
      </c>
      <c r="D3" s="5" t="s">
        <v>52</v>
      </c>
    </row>
    <row r="4" spans="1:4" x14ac:dyDescent="0.25">
      <c r="A4" t="str">
        <f>'Load vs Capacity'!A4</f>
        <v>Laser</v>
      </c>
      <c r="B4" s="11">
        <f>SUM(OFFSET('Load vs Capacity'!$C4,0,0,1,$B$1))/($B$1*'Load vs Capacity'!$B4)</f>
        <v>0.9583333333333334</v>
      </c>
      <c r="C4">
        <f>COUNTIF(OFFSET('Load vs Capacity'!$C14,0,0,1,$B$1),"OVER")</f>
        <v>2</v>
      </c>
      <c r="D4">
        <f>RANK(B4,$B$4:$B$6)</f>
        <v>2</v>
      </c>
    </row>
    <row r="5" spans="1:4" x14ac:dyDescent="0.25">
      <c r="A5" t="str">
        <f>'Load vs Capacity'!A5</f>
        <v>Press brake</v>
      </c>
      <c r="B5" s="11">
        <f>SUM(OFFSET('Load vs Capacity'!$C5,0,0,1,$B$1))/($B$1*'Load vs Capacity'!$B5)</f>
        <v>0.7767857142857143</v>
      </c>
      <c r="C5">
        <f>COUNTIF(OFFSET('Load vs Capacity'!$C15,0,0,1,$B$1),"OVER")</f>
        <v>0</v>
      </c>
      <c r="D5">
        <f>RANK(B5,$B$4:$B$6)</f>
        <v>3</v>
      </c>
    </row>
    <row r="6" spans="1:4" x14ac:dyDescent="0.25">
      <c r="A6" t="str">
        <f>'Load vs Capacity'!A6</f>
        <v>Weld</v>
      </c>
      <c r="B6" s="11">
        <f>SUM(OFFSET('Load vs Capacity'!$C6,0,0,1,$B$1))/($B$1*'Load vs Capacity'!$B6)</f>
        <v>0.9765625</v>
      </c>
      <c r="C6">
        <f>COUNTIF(OFFSET('Load vs Capacity'!$C16,0,0,1,$B$1),"OVER")</f>
        <v>2</v>
      </c>
      <c r="D6">
        <f>RANK(B6,$B$4:$B$6)</f>
        <v>1</v>
      </c>
    </row>
    <row r="8" spans="1:1" x14ac:dyDescent="0.25">
      <c r="A8" s="2" t="s">
        <v>53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11"/>
  <sheetFormatPr defaultRowHeight="15" outlineLevelRow="0" outlineLevelCol="0" x14ac:dyDescent="55"/>
  <cols>
    <col min="1" max="1" width="14" customWidth="1"/>
    <col min="2" max="4" width="12" customWidth="1"/>
  </cols>
  <sheetData>
    <row r="3" spans="1:12" x14ac:dyDescent="0.25">
      <c r="A3" s="5" t="s">
        <v>20</v>
      </c>
      <c r="B3" s="5" t="s">
        <v>45</v>
      </c>
      <c r="C3" s="5" t="s">
        <v>54</v>
      </c>
      <c r="D3" s="5" t="s">
        <v>55</v>
      </c>
      <c r="E3" s="5">
        <v>1</v>
      </c>
      <c r="F3" s="5">
        <v>2</v>
      </c>
      <c r="G3" s="5">
        <v>3</v>
      </c>
      <c r="H3" s="5">
        <v>4</v>
      </c>
      <c r="I3" s="5">
        <v>5</v>
      </c>
      <c r="J3" s="5">
        <v>6</v>
      </c>
      <c r="K3" s="5">
        <v>7</v>
      </c>
      <c r="L3" s="5">
        <v>8</v>
      </c>
    </row>
    <row r="4" spans="1:12" x14ac:dyDescent="0.25">
      <c r="A4" t="str">
        <f>'Load vs Capacity'!A4</f>
        <v>Laser</v>
      </c>
      <c r="B4">
        <f>'Load vs Capacity'!B4</f>
        <v>30</v>
      </c>
      <c r="C4" s="6">
        <v>0</v>
      </c>
      <c r="D4">
        <f>B4+C4</f>
        <v>30</v>
      </c>
      <c r="E4" s="9">
        <f>IF($D4=0,"",'Load vs Capacity'!C4/$D4)</f>
        <v>0.9333333333333333</v>
      </c>
      <c r="F4" s="9">
        <f>IF($D4=0,"",'Load vs Capacity'!D4/$D4)</f>
        <v>1.1333333333333333</v>
      </c>
      <c r="G4" s="9">
        <f>IF($D4=0,"",'Load vs Capacity'!E4/$D4)</f>
        <v>0.7333333333333333</v>
      </c>
      <c r="H4" s="9">
        <f>IF($D4=0,"",'Load vs Capacity'!F4/$D4)</f>
        <v>1.0333333333333334</v>
      </c>
      <c r="I4" s="9">
        <f>IF($D4=0,"",'Load vs Capacity'!G4/$D4)</f>
        <v>0</v>
      </c>
      <c r="J4" s="9">
        <f>IF($D4=0,"",'Load vs Capacity'!H4/$D4)</f>
        <v>0</v>
      </c>
      <c r="K4" s="9">
        <f>IF($D4=0,"",'Load vs Capacity'!I4/$D4)</f>
        <v>0</v>
      </c>
      <c r="L4" s="9">
        <f>IF($D4=0,"",'Load vs Capacity'!J4/$D4)</f>
        <v>0</v>
      </c>
    </row>
    <row r="5" spans="1:12" x14ac:dyDescent="0.25">
      <c r="A5" t="str">
        <f>'Load vs Capacity'!A5</f>
        <v>Press brake</v>
      </c>
      <c r="B5">
        <f>'Load vs Capacity'!B5</f>
        <v>56</v>
      </c>
      <c r="C5" s="6">
        <v>0</v>
      </c>
      <c r="D5">
        <f>B5+C5</f>
        <v>56</v>
      </c>
      <c r="E5" s="9">
        <f>IF($D5=0,"",'Load vs Capacity'!C5/$D5)</f>
        <v>0.7142857142857143</v>
      </c>
      <c r="F5" s="9">
        <f>IF($D5=0,"",'Load vs Capacity'!D5/$D5)</f>
        <v>0.7857142857142857</v>
      </c>
      <c r="G5" s="9">
        <f>IF($D5=0,"",'Load vs Capacity'!E5/$D5)</f>
        <v>0.9285714285714286</v>
      </c>
      <c r="H5" s="9">
        <f>IF($D5=0,"",'Load vs Capacity'!F5/$D5)</f>
        <v>0.6785714285714286</v>
      </c>
      <c r="I5" s="9">
        <f>IF($D5=0,"",'Load vs Capacity'!G5/$D5)</f>
        <v>0</v>
      </c>
      <c r="J5" s="9">
        <f>IF($D5=0,"",'Load vs Capacity'!H5/$D5)</f>
        <v>0</v>
      </c>
      <c r="K5" s="9">
        <f>IF($D5=0,"",'Load vs Capacity'!I5/$D5)</f>
        <v>0</v>
      </c>
      <c r="L5" s="9">
        <f>IF($D5=0,"",'Load vs Capacity'!J5/$D5)</f>
        <v>0</v>
      </c>
    </row>
    <row r="6" spans="1:12" x14ac:dyDescent="0.25">
      <c r="A6" t="str">
        <f>'Load vs Capacity'!A6</f>
        <v>Weld</v>
      </c>
      <c r="B6">
        <f>'Load vs Capacity'!B6</f>
        <v>32</v>
      </c>
      <c r="C6" s="6">
        <v>4</v>
      </c>
      <c r="D6">
        <f>B6+C6</f>
        <v>36</v>
      </c>
      <c r="E6" s="9">
        <f>IF($D6=0,"",'Load vs Capacity'!C6/$D6)</f>
        <v>0.8333333333333334</v>
      </c>
      <c r="F6" s="9">
        <f>IF($D6=0,"",'Load vs Capacity'!D6/$D6)</f>
        <v>1</v>
      </c>
      <c r="G6" s="9">
        <f>IF($D6=0,"",'Load vs Capacity'!E6/$D6)</f>
        <v>0.7222222222222222</v>
      </c>
      <c r="H6" s="9">
        <f>IF($D6=0,"",'Load vs Capacity'!F6/$D6)</f>
        <v>0.9166666666666666</v>
      </c>
      <c r="I6" s="9">
        <f>IF($D6=0,"",'Load vs Capacity'!G6/$D6)</f>
        <v>0</v>
      </c>
      <c r="J6" s="9">
        <f>IF($D6=0,"",'Load vs Capacity'!H6/$D6)</f>
        <v>0</v>
      </c>
      <c r="K6" s="9">
        <f>IF($D6=0,"",'Load vs Capacity'!I6/$D6)</f>
        <v>0</v>
      </c>
      <c r="L6" s="9">
        <f>IF($D6=0,"",'Load vs Capacity'!J6/$D6)</f>
        <v>0</v>
      </c>
    </row>
    <row r="8" spans="1:12" x14ac:dyDescent="0.25">
      <c r="A8" s="5" t="s">
        <v>48</v>
      </c>
      <c r="B8" s="5" t="s">
        <v>47</v>
      </c>
      <c r="C8" s="5" t="s">
        <v>47</v>
      </c>
      <c r="D8" s="5" t="s">
        <v>47</v>
      </c>
      <c r="E8" s="5">
        <v>1</v>
      </c>
      <c r="F8" s="5">
        <v>2</v>
      </c>
      <c r="G8" s="5">
        <v>3</v>
      </c>
      <c r="H8" s="5">
        <v>4</v>
      </c>
      <c r="I8" s="5">
        <v>5</v>
      </c>
      <c r="J8" s="5">
        <v>6</v>
      </c>
      <c r="K8" s="5">
        <v>7</v>
      </c>
      <c r="L8" s="5">
        <v>8</v>
      </c>
    </row>
    <row r="9" spans="1:12" x14ac:dyDescent="0.25">
      <c r="A9" t="str">
        <f>A4</f>
        <v>Laser</v>
      </c>
      <c r="E9" t="str">
        <f>IF(E4="","",IF(E4&gt;1,"OVER",IF(E4&gt;0.9,"TIGHT","OK")))</f>
        <v>TIGHT</v>
      </c>
      <c r="F9" t="str">
        <f>IF(F4="","",IF(F4&gt;1,"OVER",IF(F4&gt;0.9,"TIGHT","OK")))</f>
        <v>OVER</v>
      </c>
      <c r="G9" t="str">
        <f>IF(G4="","",IF(G4&gt;1,"OVER",IF(G4&gt;0.9,"TIGHT","OK")))</f>
        <v>OK</v>
      </c>
      <c r="H9" t="str">
        <f>IF(H4="","",IF(H4&gt;1,"OVER",IF(H4&gt;0.9,"TIGHT","OK")))</f>
        <v>OVER</v>
      </c>
      <c r="I9" t="str">
        <f>IF(I4="","",IF(I4&gt;1,"OVER",IF(I4&gt;0.9,"TIGHT","OK")))</f>
        <v>OK</v>
      </c>
      <c r="J9" t="str">
        <f>IF(J4="","",IF(J4&gt;1,"OVER",IF(J4&gt;0.9,"TIGHT","OK")))</f>
        <v>OK</v>
      </c>
      <c r="K9" t="str">
        <f>IF(K4="","",IF(K4&gt;1,"OVER",IF(K4&gt;0.9,"TIGHT","OK")))</f>
        <v>OK</v>
      </c>
      <c r="L9" t="str">
        <f>IF(L4="","",IF(L4&gt;1,"OVER",IF(L4&gt;0.9,"TIGHT","OK")))</f>
        <v>OK</v>
      </c>
    </row>
    <row r="10" spans="1:12" x14ac:dyDescent="0.25">
      <c r="A10" t="str">
        <f>A5</f>
        <v>Press brake</v>
      </c>
      <c r="E10" t="str">
        <f>IF(E5="","",IF(E5&gt;1,"OVER",IF(E5&gt;0.9,"TIGHT","OK")))</f>
        <v>OK</v>
      </c>
      <c r="F10" t="str">
        <f>IF(F5="","",IF(F5&gt;1,"OVER",IF(F5&gt;0.9,"TIGHT","OK")))</f>
        <v>OK</v>
      </c>
      <c r="G10" t="str">
        <f>IF(G5="","",IF(G5&gt;1,"OVER",IF(G5&gt;0.9,"TIGHT","OK")))</f>
        <v>TIGHT</v>
      </c>
      <c r="H10" t="str">
        <f>IF(H5="","",IF(H5&gt;1,"OVER",IF(H5&gt;0.9,"TIGHT","OK")))</f>
        <v>OK</v>
      </c>
      <c r="I10" t="str">
        <f>IF(I5="","",IF(I5&gt;1,"OVER",IF(I5&gt;0.9,"TIGHT","OK")))</f>
        <v>OK</v>
      </c>
      <c r="J10" t="str">
        <f>IF(J5="","",IF(J5&gt;1,"OVER",IF(J5&gt;0.9,"TIGHT","OK")))</f>
        <v>OK</v>
      </c>
      <c r="K10" t="str">
        <f>IF(K5="","",IF(K5&gt;1,"OVER",IF(K5&gt;0.9,"TIGHT","OK")))</f>
        <v>OK</v>
      </c>
      <c r="L10" t="str">
        <f>IF(L5="","",IF(L5&gt;1,"OVER",IF(L5&gt;0.9,"TIGHT","OK")))</f>
        <v>OK</v>
      </c>
    </row>
    <row r="11" spans="1:12" x14ac:dyDescent="0.25">
      <c r="A11" t="str">
        <f>A6</f>
        <v>Weld</v>
      </c>
      <c r="E11" t="str">
        <f>IF(E6="","",IF(E6&gt;1,"OVER",IF(E6&gt;0.9,"TIGHT","OK")))</f>
        <v>OK</v>
      </c>
      <c r="F11" t="str">
        <f>IF(F6="","",IF(F6&gt;1,"OVER",IF(F6&gt;0.9,"TIGHT","OK")))</f>
        <v>TIGHT</v>
      </c>
      <c r="G11" t="str">
        <f>IF(G6="","",IF(G6&gt;1,"OVER",IF(G6&gt;0.9,"TIGHT","OK")))</f>
        <v>OK</v>
      </c>
      <c r="H11" t="str">
        <f>IF(H6="","",IF(H6&gt;1,"OVER",IF(H6&gt;0.9,"TIGHT","OK")))</f>
        <v>TIGHT</v>
      </c>
      <c r="I11" t="str">
        <f>IF(I6="","",IF(I6&gt;1,"OVER",IF(I6&gt;0.9,"TIGHT","OK")))</f>
        <v>OK</v>
      </c>
      <c r="J11" t="str">
        <f>IF(J6="","",IF(J6&gt;1,"OVER",IF(J6&gt;0.9,"TIGHT","OK")))</f>
        <v>OK</v>
      </c>
      <c r="K11" t="str">
        <f>IF(K6="","",IF(K6&gt;1,"OVER",IF(K6&gt;0.9,"TIGHT","OK")))</f>
        <v>OK</v>
      </c>
      <c r="L11" t="str">
        <f>IF(L6="","",IF(L6&gt;1,"OVER",IF(L6&gt;0.9,"TIGHT","OK")))</f>
        <v>OK</v>
      </c>
    </row>
  </sheetData>
  <conditionalFormatting sqref="E9:L11">
    <cfRule type="expression" dxfId="6" priority="1">
      <formula>OR(E9="OVER",E9="SHORT",E9="LATE")</formula>
    </cfRule>
    <cfRule type="expression" dxfId="7" priority="2">
      <formula>E9="TIGHT"</formula>
    </cfRule>
    <cfRule type="expression" dxfId="8" priority="3">
      <formula>OR(E9="OK",E9="ON TIME")</formula>
    </cfRule>
  </conditionalFormatting>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Work Centers</vt:lpstr>
      <vt:lpstr>Demand</vt:lpstr>
      <vt:lpstr>Load vs Capacity</vt:lpstr>
      <vt:lpstr>Bottlenecks</vt:lpstr>
      <vt:lpstr>Overtime What-If</vt:lpstr>
    </vt:vector>
  </TitlesOfParts>
  <Company>User Solutions, Inc.</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Solutions, Inc.</dc:creator>
  <dc:title>Capacity Planning Excel Template</dc:title>
  <dc:subject/>
  <dc:description/>
  <cp:keywords/>
  <cp:category/>
  <cp:lastModifiedBy>Unknown</cp:lastModifiedBy>
  <dcterms:created xsi:type="dcterms:W3CDTF">2026-09-15T00:00:00Z</dcterms:created>
  <dcterms:modified xsi:type="dcterms:W3CDTF">2026-09-15T00:00:00Z</dcterms:modified>
</cp:coreProperties>
</file>